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1085" activeTab="1"/>
  </bookViews>
  <sheets>
    <sheet name="工程量清单说明" sheetId="1" r:id="rId1"/>
    <sheet name="汇总表" sheetId="2" r:id="rId2"/>
    <sheet name="东昌" sheetId="3" r:id="rId3"/>
  </sheets>
  <definedNames>
    <definedName name="_xlnm.Print_Titles" localSheetId="2">'东昌'!$1:$3</definedName>
  </definedNames>
  <calcPr fullCalcOnLoad="1"/>
</workbook>
</file>

<file path=xl/sharedStrings.xml><?xml version="1.0" encoding="utf-8"?>
<sst xmlns="http://schemas.openxmlformats.org/spreadsheetml/2006/main" count="107" uniqueCount="102">
  <si>
    <t>南昌东管理中心东昌高速2021年交通安全设施养护工程询比采购清单说明</t>
  </si>
  <si>
    <t>1. 工程量清单说明</t>
  </si>
  <si>
    <t>1.1  本工程量清单是根据询比采购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</si>
  <si>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本工程量清单应与询比采购文件中的响应人须知、通用合同条款、专用合同条款及图纸等一起阅读和理解。</t>
  </si>
  <si>
    <t>1.3 本工程量清单中所列工程数量是估算的或设计的预计数量，仅作为响应报价的共同基础，不能作为最终结算与支付的依据。实际支付应按实际完成的合格的工程量，由供应商按清单规定的计量方法，以监理人认可的尺寸、断面计量，按本工程量清单的单价和总额价计算支付金额；</t>
  </si>
  <si>
    <t>1.4工程量清单第100章、300章和第600章是按第八章的相应章次编码的，因此，工程量清单中第100章、300章和第600章工程子目的范围与计量等应与第八章相应章节的范围、计量与支付条款结合起来理解或解释。</t>
  </si>
  <si>
    <t>1.5 对作业和材料的一般说明或规定，未重复写入工程量清单内，在给工程量清单各子目标价前，应参阅第八章的有关内容。</t>
  </si>
  <si>
    <t>1.6 工程量清单中所列工程量的变动，丝毫不会降低或影响合同条款的效力，也不免除承包人按规定的标准进行施工和修复缺陷的责任。</t>
  </si>
  <si>
    <t>1.7 图纸中所列的工程数量表及数量汇总表仅是提供资料，不是工程量清单的外延。当图纸与工程量清单所列数量不一致时，以工程量清单所列数量作为报价的依据。</t>
  </si>
  <si>
    <t>2. 响应报价说明</t>
  </si>
  <si>
    <t>2.1 采购人将提供固化的工程量清单，响应人仅需在清单汇总表中合计栏填报响应总价（整数），即可完成响应工程量清单的编制，确定响应单价，并打印出响应工程量清单，编入响应文件。</t>
  </si>
  <si>
    <t>2.2 除非合同另有规定，工程量清单中有标价的单价和总额价均已包括了为实施和完成合同工程所需的劳务、材料、机械、质检（自检）、安装、缺陷修复、管理、保险、规费、措施项目费用、税费、利润、通行费、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</si>
  <si>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</si>
  <si>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</si>
  <si>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 响应人在响应报价时，应按采购人公布的最高响应限价第100章至第600章合计金额的3%以“不可预见费”的名称列入响应报价汇总表中。</t>
  </si>
  <si>
    <t>2.6响应人在响应报价时，对列入工程量清单100章102-3安全生产费（含交通维护费）支付子目的报价等于采购人公布的最高响应限价的2.5%。在该项工作内容发生并经监理人审核后，按专用合同条款和工程量清单计量规则的有关规定计量与支付。</t>
  </si>
  <si>
    <t>2.7响应人用于本合同工程的各类装备的提供、运输、维护、拆卸、拼装等支付的费用，已包括在工程量清单的单价与总额价之中。</t>
  </si>
  <si>
    <t>2.8工程量清单中各项金额均以人民币（元）结算。</t>
  </si>
  <si>
    <t>2.9在工程量清单中标明的不可预见费，除合同另有规定外，应由监理人按合同条款第15.6条的规定，结合工程具体情况，报经发包人批准后指令全部或部分地使用，或者根本不予动用。</t>
  </si>
  <si>
    <t>3. 计日工说明</t>
  </si>
  <si>
    <t>本项目不使用计日工。</t>
  </si>
  <si>
    <t>4. 其他说明</t>
  </si>
  <si>
    <t>4.1工程量清单采用固化清单，与询比采购公告一同在《江西省交通投资集团南昌东管理中心》(http://www.jxgsdgzx.com)网站上发布。</t>
  </si>
  <si>
    <t>南昌东管理中心东昌高速2021年交通安全设施养护工程询比采购报价汇总表</t>
  </si>
  <si>
    <t>标段：</t>
  </si>
  <si>
    <t>JA</t>
  </si>
  <si>
    <t>序号</t>
  </si>
  <si>
    <t>章次</t>
  </si>
  <si>
    <t>科目名称</t>
  </si>
  <si>
    <t>最高响应限制价(元)</t>
  </si>
  <si>
    <t>响应报价
(元)</t>
  </si>
  <si>
    <t>备注</t>
  </si>
  <si>
    <t>总则</t>
  </si>
  <si>
    <t>路面工程</t>
  </si>
  <si>
    <t>交通安全设施</t>
  </si>
  <si>
    <t>100章-600章合计（元）</t>
  </si>
  <si>
    <t>不可预见费</t>
  </si>
  <si>
    <t>固定费用</t>
  </si>
  <si>
    <t>合计（6=4+5，元）</t>
  </si>
  <si>
    <t>响应报价</t>
  </si>
  <si>
    <t>南昌东管理中心东昌高速2021年交通安全设施养护工程询比采购工程量清单表</t>
  </si>
  <si>
    <t>子目号</t>
  </si>
  <si>
    <t>项目名称</t>
  </si>
  <si>
    <t>计量规则</t>
  </si>
  <si>
    <t>项目内容</t>
  </si>
  <si>
    <t>单位</t>
  </si>
  <si>
    <t>工程量</t>
  </si>
  <si>
    <t>上限价综合价(元)</t>
  </si>
  <si>
    <t>响应综合价(元)</t>
  </si>
  <si>
    <t>单价</t>
  </si>
  <si>
    <t>合价</t>
  </si>
  <si>
    <t>第100章 总则</t>
  </si>
  <si>
    <t>1</t>
  </si>
  <si>
    <t>工程管理</t>
  </si>
  <si>
    <t>2</t>
  </si>
  <si>
    <t>102-2</t>
  </si>
  <si>
    <t>安全生产费（含交通维护费）</t>
  </si>
  <si>
    <t>按相关规定和要求</t>
  </si>
  <si>
    <t>按询价文件及合同条款规定落实安全生产</t>
  </si>
  <si>
    <t>总额</t>
  </si>
  <si>
    <t>第100章小计（元）</t>
  </si>
  <si>
    <t>第300章 路面工程</t>
  </si>
  <si>
    <t>3</t>
  </si>
  <si>
    <t>沥青混凝土路面养护</t>
  </si>
  <si>
    <t>4</t>
  </si>
  <si>
    <t>302-1</t>
  </si>
  <si>
    <t>沥青路面精铣刨</t>
  </si>
  <si>
    <t>以实际用地范围内铣刨的旧路面顶面面积为依据计算实际数量，按合同单价计算合价后计量</t>
  </si>
  <si>
    <t>1.挖除；2.装车、运输、废弃；3.场地清理、平整。</t>
  </si>
  <si>
    <t>m2</t>
  </si>
  <si>
    <t>5</t>
  </si>
  <si>
    <t>水泥路面修复</t>
  </si>
  <si>
    <t>6</t>
  </si>
  <si>
    <t>303-1</t>
  </si>
  <si>
    <t>水泥砼硬化</t>
  </si>
  <si>
    <t>以设计修复的体积为依据计算实际数量，按合同单价计算合价后计量</t>
  </si>
  <si>
    <t>1.清理下承层、湿润；2.模板安装、拆除；3.混凝土拌和、运输;4.摊铺、振捣、抹平；5.压（刻）纹（槽）；6.切缝，灌注填缝料；7.养生。</t>
  </si>
  <si>
    <t>m3</t>
  </si>
  <si>
    <t>第300章小计（元）</t>
  </si>
  <si>
    <t>第600章 交通安全设施</t>
  </si>
  <si>
    <t>7</t>
  </si>
  <si>
    <t>路面标线</t>
  </si>
  <si>
    <t>8</t>
  </si>
  <si>
    <t>604-1</t>
  </si>
  <si>
    <t>振动标线</t>
  </si>
  <si>
    <t>以设计涂敷面积为依据计算实际数量，按合同单价计算合价后计量</t>
  </si>
  <si>
    <t>1.路面清洗；2.放样；3.喷洒涂剂；4.标线。</t>
  </si>
  <si>
    <t>9</t>
  </si>
  <si>
    <t>爆闪灯、弹力柱</t>
  </si>
  <si>
    <t>10</t>
  </si>
  <si>
    <t>605-1</t>
  </si>
  <si>
    <t>太阳能爆闪灯</t>
  </si>
  <si>
    <t>以设计安装根数为依据计算实际数量，按合同单价计算合价后计量</t>
  </si>
  <si>
    <t>1.拆除旧标；2.挖洞、柱脚混凝土浇筑；3.成品件安装；4.回填夯实。</t>
  </si>
  <si>
    <t>盏</t>
  </si>
  <si>
    <t>11</t>
  </si>
  <si>
    <t>605-2</t>
  </si>
  <si>
    <t>弹性警示柱</t>
  </si>
  <si>
    <t>以设计安装块数为依据计算实际数量，按合同单价计算合价后计量</t>
  </si>
  <si>
    <t>拆除旧标、混凝土钻孔、螺栓固定。</t>
  </si>
  <si>
    <t>根</t>
  </si>
  <si>
    <t>第600章小计（元）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</si>
</sst>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 ;[Red]\-0.00\ "/>
    <numFmt numFmtId="178" formatCode="0_ ;[Red]\-0\ "/>
    <numFmt numFmtId="179" formatCode="0_);[Red]\(0\)"/>
    <numFmt numFmtId="180" formatCode="0.00_ "/>
    <numFmt numFmtId="181" formatCode="0_ "/>
  </numFmts>
  <fonts count="63">
    <font>
      <sz val="12"/>
      <name val="宋体"/>
      <family val="0"/>
    </font>
    <font>
      <b/>
      <sz val="12"/>
      <name val="宋体"/>
      <family val="0"/>
    </font>
    <font>
      <b/>
      <sz val="10"/>
      <name val="宋体"/>
      <family val="0"/>
    </font>
    <font>
      <sz val="10"/>
      <name val="宋体"/>
      <family val="0"/>
    </font>
    <font>
      <b/>
      <sz val="16"/>
      <name val="宋体"/>
      <family val="0"/>
    </font>
    <font>
      <b/>
      <sz val="16"/>
      <name val="Arial"/>
      <family val="2"/>
    </font>
    <font>
      <b/>
      <sz val="10"/>
      <color indexed="8"/>
      <name val="宋体"/>
      <family val="0"/>
    </font>
    <font>
      <sz val="10"/>
      <color indexed="8"/>
      <name val="宋体"/>
      <family val="0"/>
    </font>
    <font>
      <sz val="9"/>
      <color indexed="8"/>
      <name val="宋体"/>
      <family val="0"/>
    </font>
    <font>
      <b/>
      <sz val="9"/>
      <name val="宋体"/>
      <family val="0"/>
    </font>
    <font>
      <sz val="9"/>
      <name val="宋体"/>
      <family val="0"/>
    </font>
    <font>
      <sz val="14"/>
      <color indexed="8"/>
      <name val="黑体"/>
      <family val="3"/>
    </font>
    <font>
      <b/>
      <sz val="12"/>
      <color indexed="8"/>
      <name val="方正仿宋简体"/>
      <family val="0"/>
    </font>
    <font>
      <b/>
      <sz val="9"/>
      <color indexed="8"/>
      <name val="宋体"/>
      <family val="0"/>
    </font>
    <font>
      <b/>
      <sz val="14"/>
      <name val="宋体"/>
      <family val="0"/>
    </font>
    <font>
      <b/>
      <sz val="11"/>
      <name val="宋体"/>
      <family val="0"/>
    </font>
    <font>
      <sz val="11"/>
      <name val="宋体"/>
      <family val="0"/>
    </font>
    <font>
      <sz val="10.5"/>
      <name val="宋体"/>
      <family val="0"/>
    </font>
    <font>
      <b/>
      <sz val="11"/>
      <color indexed="63"/>
      <name val="宋体"/>
      <family val="0"/>
    </font>
    <font>
      <sz val="11"/>
      <color indexed="10"/>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sz val="10"/>
      <color theme="1"/>
      <name val="宋体"/>
      <family val="0"/>
    </font>
    <font>
      <b/>
      <sz val="9"/>
      <name val="Calibri"/>
      <family val="0"/>
    </font>
    <font>
      <sz val="9"/>
      <name val="Calibri"/>
      <family val="0"/>
    </font>
    <font>
      <sz val="14"/>
      <color theme="1"/>
      <name val="黑体"/>
      <family val="3"/>
    </font>
    <font>
      <b/>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0" fillId="0" borderId="0">
      <alignment/>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6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49" fontId="57"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Border="1" applyAlignment="1">
      <alignment horizontal="center" vertical="center"/>
    </xf>
    <xf numFmtId="176" fontId="10" fillId="0" borderId="9" xfId="0" applyNumberFormat="1"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3" fillId="0" borderId="0" xfId="0" applyFont="1" applyAlignment="1">
      <alignment horizontal="center" vertical="center"/>
    </xf>
    <xf numFmtId="49" fontId="57" fillId="0" borderId="12"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8" fontId="7"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3" fillId="0" borderId="9" xfId="0" applyFont="1" applyBorder="1" applyAlignment="1">
      <alignment horizontal="center" vertical="center"/>
    </xf>
    <xf numFmtId="180" fontId="3" fillId="0" borderId="9" xfId="0" applyNumberFormat="1" applyFont="1" applyBorder="1" applyAlignment="1">
      <alignment horizontal="center" vertical="center"/>
    </xf>
    <xf numFmtId="49" fontId="61" fillId="0" borderId="0" xfId="0" applyNumberFormat="1" applyFont="1" applyFill="1" applyAlignment="1">
      <alignment horizontal="center" vertical="center" wrapText="1"/>
    </xf>
    <xf numFmtId="0" fontId="3" fillId="0" borderId="0" xfId="0" applyFont="1" applyFill="1" applyAlignment="1">
      <alignment vertical="center"/>
    </xf>
    <xf numFmtId="0" fontId="12" fillId="0" borderId="13" xfId="49" applyFont="1" applyBorder="1" applyAlignment="1" applyProtection="1">
      <alignment horizontal="center" vertical="center" wrapText="1"/>
      <protection/>
    </xf>
    <xf numFmtId="0" fontId="12" fillId="0" borderId="14" xfId="49" applyFont="1" applyBorder="1" applyAlignment="1" applyProtection="1">
      <alignment horizontal="center" vertical="center" wrapText="1"/>
      <protection/>
    </xf>
    <xf numFmtId="0" fontId="12" fillId="0" borderId="14" xfId="49" applyFont="1" applyBorder="1" applyAlignment="1" applyProtection="1">
      <alignment horizontal="center" vertical="center" wrapText="1" shrinkToFit="1"/>
      <protection/>
    </xf>
    <xf numFmtId="0" fontId="12" fillId="0" borderId="15" xfId="49" applyFont="1" applyBorder="1" applyAlignment="1" applyProtection="1">
      <alignment horizontal="center" vertical="center" shrinkToFit="1"/>
      <protection/>
    </xf>
    <xf numFmtId="0" fontId="3" fillId="0" borderId="16" xfId="0" applyFont="1" applyFill="1" applyBorder="1" applyAlignment="1">
      <alignment horizontal="center" vertical="center" wrapText="1"/>
    </xf>
    <xf numFmtId="181" fontId="3" fillId="0" borderId="9" xfId="0" applyNumberFormat="1" applyFont="1" applyFill="1" applyBorder="1" applyAlignment="1">
      <alignment horizontal="center" vertical="center" wrapText="1"/>
    </xf>
    <xf numFmtId="0" fontId="0" fillId="0" borderId="17" xfId="0" applyBorder="1" applyAlignment="1">
      <alignment vertical="center"/>
    </xf>
    <xf numFmtId="0" fontId="3" fillId="0" borderId="17"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Border="1" applyAlignment="1">
      <alignment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26" xfId="0" applyBorder="1" applyAlignment="1">
      <alignment vertical="center"/>
    </xf>
    <xf numFmtId="0" fontId="3" fillId="0" borderId="0" xfId="0" applyFont="1" applyAlignment="1">
      <alignment horizontal="center" vertical="center" wrapText="1"/>
    </xf>
    <xf numFmtId="0" fontId="62" fillId="0" borderId="0" xfId="0" applyFont="1" applyAlignment="1">
      <alignment horizontal="justify" vertical="center"/>
    </xf>
    <xf numFmtId="0" fontId="14" fillId="0" borderId="0" xfId="0" applyFont="1" applyFill="1" applyAlignment="1">
      <alignment horizontal="center" vertical="center" wrapText="1"/>
    </xf>
    <xf numFmtId="0" fontId="15"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7" fillId="0" borderId="0" xfId="0" applyFont="1" applyAlignment="1">
      <alignment horizontal="justify" vertical="center"/>
    </xf>
    <xf numFmtId="0" fontId="17" fillId="0" borderId="0" xfId="0" applyFont="1" applyAlignment="1">
      <alignment horizontal="justify" vertical="center"/>
    </xf>
    <xf numFmtId="0" fontId="3"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4"/>
  <sheetViews>
    <sheetView showZeros="0" zoomScaleSheetLayoutView="100" workbookViewId="0" topLeftCell="A1">
      <selection activeCell="G7" sqref="G7"/>
    </sheetView>
  </sheetViews>
  <sheetFormatPr defaultColWidth="9.00390625" defaultRowHeight="14.25"/>
  <cols>
    <col min="1" max="1" width="84.125" style="0" customWidth="1"/>
  </cols>
  <sheetData>
    <row r="1" ht="36.75" customHeight="1">
      <c r="A1" s="63" t="s">
        <v>0</v>
      </c>
    </row>
    <row r="2" ht="14.25">
      <c r="A2" s="64" t="s">
        <v>1</v>
      </c>
    </row>
    <row r="3" ht="40.5">
      <c r="A3" s="65" t="s">
        <v>2</v>
      </c>
    </row>
    <row r="4" ht="27">
      <c r="A4" s="65" t="s">
        <v>3</v>
      </c>
    </row>
    <row r="5" ht="40.5">
      <c r="A5" s="65" t="s">
        <v>4</v>
      </c>
    </row>
    <row r="6" ht="40.5">
      <c r="A6" s="65" t="s">
        <v>5</v>
      </c>
    </row>
    <row r="7" ht="27">
      <c r="A7" s="65" t="s">
        <v>6</v>
      </c>
    </row>
    <row r="8" ht="27">
      <c r="A8" s="65" t="s">
        <v>7</v>
      </c>
    </row>
    <row r="9" ht="27">
      <c r="A9" s="65" t="s">
        <v>8</v>
      </c>
    </row>
    <row r="10" ht="14.25">
      <c r="A10" s="64" t="s">
        <v>9</v>
      </c>
    </row>
    <row r="11" ht="40.5">
      <c r="A11" s="64" t="s">
        <v>10</v>
      </c>
    </row>
    <row r="12" ht="54">
      <c r="A12" s="65" t="s">
        <v>11</v>
      </c>
    </row>
    <row r="13" ht="38.25">
      <c r="A13" s="66" t="s">
        <v>12</v>
      </c>
    </row>
    <row r="14" ht="27">
      <c r="A14" s="65" t="s">
        <v>13</v>
      </c>
    </row>
    <row r="15" ht="27">
      <c r="A15" s="65" t="s">
        <v>14</v>
      </c>
    </row>
    <row r="16" ht="40.5">
      <c r="A16" s="65" t="s">
        <v>15</v>
      </c>
    </row>
    <row r="17" ht="25.5">
      <c r="A17" s="67" t="s">
        <v>16</v>
      </c>
    </row>
    <row r="18" ht="14.25">
      <c r="A18" s="67" t="s">
        <v>17</v>
      </c>
    </row>
    <row r="19" ht="25.5">
      <c r="A19" s="66" t="s">
        <v>18</v>
      </c>
    </row>
    <row r="20" ht="14.25">
      <c r="A20" s="64" t="s">
        <v>19</v>
      </c>
    </row>
    <row r="21" ht="14.25">
      <c r="A21" s="65" t="s">
        <v>20</v>
      </c>
    </row>
    <row r="22" ht="14.25">
      <c r="A22" s="64" t="s">
        <v>21</v>
      </c>
    </row>
    <row r="23" ht="27">
      <c r="A23" s="65" t="s">
        <v>22</v>
      </c>
    </row>
    <row r="24" ht="42" customHeight="1">
      <c r="A24" s="68"/>
    </row>
  </sheetData>
  <sheetProtection password="86BE" sheet="1" objects="1" selectLockedCells="1" selectUnlockedCells="1"/>
  <printOptions/>
  <pageMargins left="0.7083333333333334" right="0.3145833333333333" top="0.5118055555555555" bottom="0.4722222222222222" header="0.19652777777777777" footer="0.9840277777777777"/>
  <pageSetup horizontalDpi="600" verticalDpi="600" orientation="portrait" paperSize="9"/>
  <headerFooter scaleWithDoc="0" alignWithMargins="0">
    <oddFooter>&amp;C响应人：(盖单位公章）         法定代表人或其委托代理人：(签字）</oddFooter>
  </headerFooter>
</worksheet>
</file>

<file path=xl/worksheets/sheet2.xml><?xml version="1.0" encoding="utf-8"?>
<worksheet xmlns="http://schemas.openxmlformats.org/spreadsheetml/2006/main" xmlns:r="http://schemas.openxmlformats.org/officeDocument/2006/relationships">
  <dimension ref="A1:H14"/>
  <sheetViews>
    <sheetView showZeros="0" tabSelected="1" zoomScaleSheetLayoutView="100" workbookViewId="0" topLeftCell="A1">
      <selection activeCell="I7" sqref="I7"/>
    </sheetView>
  </sheetViews>
  <sheetFormatPr defaultColWidth="9.00390625" defaultRowHeight="14.25"/>
  <cols>
    <col min="1" max="1" width="10.125" style="0" customWidth="1"/>
    <col min="2" max="2" width="12.00390625" style="0" customWidth="1"/>
    <col min="3" max="3" width="18.875" style="0" customWidth="1"/>
    <col min="4" max="5" width="17.25390625" style="0" customWidth="1"/>
    <col min="8" max="8" width="9.00390625" style="0" hidden="1" customWidth="1"/>
    <col min="11" max="11" width="10.375" style="0" bestFit="1" customWidth="1"/>
  </cols>
  <sheetData>
    <row r="1" spans="1:6" ht="30.75" customHeight="1">
      <c r="A1" s="42" t="s">
        <v>23</v>
      </c>
      <c r="B1" s="42"/>
      <c r="C1" s="42"/>
      <c r="D1" s="42"/>
      <c r="E1" s="42"/>
      <c r="F1" s="42"/>
    </row>
    <row r="2" spans="1:5" ht="24.75" customHeight="1">
      <c r="A2" s="43" t="s">
        <v>24</v>
      </c>
      <c r="B2" s="43" t="s">
        <v>25</v>
      </c>
      <c r="C2" s="43"/>
      <c r="D2" s="43"/>
      <c r="E2" s="43"/>
    </row>
    <row r="3" spans="1:6" ht="42" customHeight="1">
      <c r="A3" s="44" t="s">
        <v>26</v>
      </c>
      <c r="B3" s="45" t="s">
        <v>27</v>
      </c>
      <c r="C3" s="45" t="s">
        <v>28</v>
      </c>
      <c r="D3" s="45" t="s">
        <v>29</v>
      </c>
      <c r="E3" s="46" t="s">
        <v>30</v>
      </c>
      <c r="F3" s="47" t="s">
        <v>31</v>
      </c>
    </row>
    <row r="4" spans="1:6" ht="42" customHeight="1">
      <c r="A4" s="48">
        <v>1</v>
      </c>
      <c r="B4" s="16">
        <v>100</v>
      </c>
      <c r="C4" s="16" t="s">
        <v>32</v>
      </c>
      <c r="D4" s="16">
        <f>'东昌'!I7</f>
        <v>10663</v>
      </c>
      <c r="E4" s="49">
        <f>'东昌'!K7</f>
        <v>10663</v>
      </c>
      <c r="F4" s="50"/>
    </row>
    <row r="5" spans="1:6" ht="42" customHeight="1">
      <c r="A5" s="48">
        <v>2</v>
      </c>
      <c r="B5" s="16">
        <v>300</v>
      </c>
      <c r="C5" s="16" t="s">
        <v>33</v>
      </c>
      <c r="D5" s="16">
        <f>'东昌'!I13</f>
        <v>68869</v>
      </c>
      <c r="E5" s="49">
        <f>'东昌'!K13</f>
        <v>0</v>
      </c>
      <c r="F5" s="50"/>
    </row>
    <row r="6" spans="1:6" ht="42" customHeight="1">
      <c r="A6" s="48">
        <v>3</v>
      </c>
      <c r="B6" s="16">
        <v>600</v>
      </c>
      <c r="C6" s="16" t="s">
        <v>34</v>
      </c>
      <c r="D6" s="16">
        <f>'东昌'!I20</f>
        <v>334544</v>
      </c>
      <c r="E6" s="49">
        <f>'东昌'!K20</f>
        <v>0</v>
      </c>
      <c r="F6" s="50"/>
    </row>
    <row r="7" spans="1:8" ht="42" customHeight="1">
      <c r="A7" s="48">
        <v>4</v>
      </c>
      <c r="B7" s="16" t="s">
        <v>35</v>
      </c>
      <c r="C7" s="16"/>
      <c r="D7" s="16">
        <f>SUM(D4:D6)</f>
        <v>414076</v>
      </c>
      <c r="E7" s="16">
        <f>SUM(E4:E6)</f>
        <v>10663</v>
      </c>
      <c r="F7" s="50"/>
      <c r="H7">
        <f>D10/D9</f>
        <v>0</v>
      </c>
    </row>
    <row r="8" spans="1:6" ht="42" customHeight="1">
      <c r="A8" s="48">
        <v>5</v>
      </c>
      <c r="B8" s="16" t="s">
        <v>36</v>
      </c>
      <c r="C8" s="16"/>
      <c r="D8" s="16">
        <f>ROUND(D7*0.03,0)</f>
        <v>12422</v>
      </c>
      <c r="E8" s="16">
        <f>D8</f>
        <v>12422</v>
      </c>
      <c r="F8" s="51" t="s">
        <v>37</v>
      </c>
    </row>
    <row r="9" spans="1:6" ht="42" customHeight="1">
      <c r="A9" s="48">
        <v>6</v>
      </c>
      <c r="B9" s="52" t="s">
        <v>38</v>
      </c>
      <c r="C9" s="53"/>
      <c r="D9" s="54">
        <f>D8+D7</f>
        <v>426498</v>
      </c>
      <c r="E9" s="54">
        <f>E8+E7</f>
        <v>23085</v>
      </c>
      <c r="F9" s="55"/>
    </row>
    <row r="10" spans="1:6" ht="42" customHeight="1">
      <c r="A10" s="56">
        <v>7</v>
      </c>
      <c r="B10" s="57" t="s">
        <v>39</v>
      </c>
      <c r="C10" s="57"/>
      <c r="D10" s="58"/>
      <c r="E10" s="59"/>
      <c r="F10" s="60"/>
    </row>
    <row r="12" spans="1:6" ht="48" customHeight="1">
      <c r="A12" s="61"/>
      <c r="B12" s="61"/>
      <c r="C12" s="61"/>
      <c r="D12" s="61"/>
      <c r="E12" s="61"/>
      <c r="F12" s="61"/>
    </row>
    <row r="14" ht="14.25">
      <c r="D14" s="62"/>
    </row>
  </sheetData>
  <sheetProtection password="86BE" sheet="1" objects="1"/>
  <protectedRanges>
    <protectedRange sqref="D10:E10" name="区域2"/>
  </protectedRanges>
  <mergeCells count="7">
    <mergeCell ref="A1:F1"/>
    <mergeCell ref="B7:C7"/>
    <mergeCell ref="B8:C8"/>
    <mergeCell ref="B9:C9"/>
    <mergeCell ref="B10:C10"/>
    <mergeCell ref="D10:E10"/>
    <mergeCell ref="A12:F12"/>
  </mergeCells>
  <printOptions/>
  <pageMargins left="0.66875" right="0.5118055555555555" top="1" bottom="0.39305555555555555" header="0.5118055555555555" footer="0.7868055555555555"/>
  <pageSetup horizontalDpi="600" verticalDpi="600" orientation="portrait" paperSize="9"/>
  <headerFooter scaleWithDoc="0" alignWithMargins="0">
    <oddFooter>&amp;C响应人：(盖单位公章）         法定代表人或其委托代理人：(签字）</oddFooter>
  </headerFooter>
</worksheet>
</file>

<file path=xl/worksheets/sheet3.xml><?xml version="1.0" encoding="utf-8"?>
<worksheet xmlns="http://schemas.openxmlformats.org/spreadsheetml/2006/main" xmlns:r="http://schemas.openxmlformats.org/officeDocument/2006/relationships">
  <dimension ref="A1:M23"/>
  <sheetViews>
    <sheetView showZeros="0" zoomScaleSheetLayoutView="100" workbookViewId="0" topLeftCell="A1">
      <selection activeCell="E17" sqref="E17"/>
    </sheetView>
  </sheetViews>
  <sheetFormatPr defaultColWidth="9.00390625" defaultRowHeight="14.25"/>
  <cols>
    <col min="1" max="1" width="4.125" style="0" customWidth="1"/>
    <col min="2" max="2" width="5.875" style="0" customWidth="1"/>
    <col min="3" max="3" width="15.25390625" style="0" customWidth="1"/>
    <col min="4" max="4" width="23.75390625" style="0" customWidth="1"/>
    <col min="5" max="5" width="26.125" style="0" customWidth="1"/>
    <col min="6" max="6" width="4.125" style="0" customWidth="1"/>
    <col min="7" max="7" width="7.50390625" style="0" customWidth="1"/>
    <col min="8" max="8" width="9.125" style="0" customWidth="1"/>
    <col min="9" max="9" width="12.625" style="0" bestFit="1" customWidth="1"/>
    <col min="10" max="10" width="7.25390625" style="0" customWidth="1"/>
    <col min="11" max="11" width="10.75390625" style="0" customWidth="1"/>
    <col min="12" max="12" width="4.125" style="0" customWidth="1"/>
    <col min="13" max="13" width="11.125" style="0" bestFit="1" customWidth="1"/>
  </cols>
  <sheetData>
    <row r="1" spans="1:12" ht="36" customHeight="1">
      <c r="A1" s="4" t="s">
        <v>40</v>
      </c>
      <c r="B1" s="5"/>
      <c r="C1" s="5"/>
      <c r="D1" s="5"/>
      <c r="E1" s="5"/>
      <c r="F1" s="5"/>
      <c r="G1" s="5"/>
      <c r="H1" s="5"/>
      <c r="I1" s="5"/>
      <c r="J1" s="5"/>
      <c r="K1" s="5"/>
      <c r="L1" s="5"/>
    </row>
    <row r="2" spans="1:12" ht="14.25">
      <c r="A2" s="6" t="s">
        <v>26</v>
      </c>
      <c r="B2" s="6" t="s">
        <v>41</v>
      </c>
      <c r="C2" s="6" t="s">
        <v>42</v>
      </c>
      <c r="D2" s="6" t="s">
        <v>43</v>
      </c>
      <c r="E2" s="6" t="s">
        <v>44</v>
      </c>
      <c r="F2" s="6" t="s">
        <v>45</v>
      </c>
      <c r="G2" s="7" t="s">
        <v>46</v>
      </c>
      <c r="H2" s="7" t="s">
        <v>47</v>
      </c>
      <c r="I2" s="7"/>
      <c r="J2" s="7" t="s">
        <v>48</v>
      </c>
      <c r="K2" s="7"/>
      <c r="L2" s="11" t="s">
        <v>31</v>
      </c>
    </row>
    <row r="3" spans="1:12" ht="14.25">
      <c r="A3" s="6"/>
      <c r="B3" s="6"/>
      <c r="C3" s="6"/>
      <c r="D3" s="6"/>
      <c r="E3" s="6"/>
      <c r="F3" s="6"/>
      <c r="G3" s="7"/>
      <c r="H3" s="7" t="s">
        <v>49</v>
      </c>
      <c r="I3" s="7" t="s">
        <v>50</v>
      </c>
      <c r="J3" s="7" t="s">
        <v>49</v>
      </c>
      <c r="K3" s="7" t="s">
        <v>50</v>
      </c>
      <c r="L3" s="11"/>
    </row>
    <row r="4" spans="1:12" ht="18" customHeight="1">
      <c r="A4" s="8" t="s">
        <v>51</v>
      </c>
      <c r="B4" s="9"/>
      <c r="C4" s="9"/>
      <c r="D4" s="9"/>
      <c r="E4" s="9"/>
      <c r="F4" s="9"/>
      <c r="G4" s="9"/>
      <c r="H4" s="9"/>
      <c r="I4" s="9"/>
      <c r="J4" s="9"/>
      <c r="K4" s="9"/>
      <c r="L4" s="34"/>
    </row>
    <row r="5" spans="1:12" s="1" customFormat="1" ht="18" customHeight="1">
      <c r="A5" s="10" t="s">
        <v>52</v>
      </c>
      <c r="B5" s="11">
        <v>102</v>
      </c>
      <c r="C5" s="11" t="s">
        <v>53</v>
      </c>
      <c r="D5" s="11"/>
      <c r="E5" s="12"/>
      <c r="F5" s="13"/>
      <c r="G5" s="14"/>
      <c r="H5" s="15"/>
      <c r="I5" s="11"/>
      <c r="J5" s="35"/>
      <c r="K5" s="15"/>
      <c r="L5" s="11"/>
    </row>
    <row r="6" spans="1:12" ht="24">
      <c r="A6" s="10" t="s">
        <v>54</v>
      </c>
      <c r="B6" s="16" t="s">
        <v>55</v>
      </c>
      <c r="C6" s="16" t="s">
        <v>56</v>
      </c>
      <c r="D6" s="16" t="s">
        <v>57</v>
      </c>
      <c r="E6" s="16" t="s">
        <v>58</v>
      </c>
      <c r="F6" s="16" t="s">
        <v>59</v>
      </c>
      <c r="G6" s="16">
        <v>1</v>
      </c>
      <c r="H6" s="17">
        <f>ROUND((I13+I20+12452)*0.025/0.975,0)</f>
        <v>10663</v>
      </c>
      <c r="I6" s="36">
        <f>ROUND(H6*G6,0)</f>
        <v>10663</v>
      </c>
      <c r="J6" s="37">
        <f>I6</f>
        <v>10663</v>
      </c>
      <c r="K6" s="37">
        <f>ROUND(J6*G6,0)</f>
        <v>10663</v>
      </c>
      <c r="L6" s="16"/>
    </row>
    <row r="7" spans="1:12" s="1" customFormat="1" ht="18.75" customHeight="1">
      <c r="A7" s="18" t="s">
        <v>60</v>
      </c>
      <c r="B7" s="18"/>
      <c r="C7" s="18"/>
      <c r="D7" s="18"/>
      <c r="E7" s="18"/>
      <c r="F7" s="18"/>
      <c r="G7" s="18"/>
      <c r="H7" s="18"/>
      <c r="I7" s="38">
        <f>SUM(I6:I6)</f>
        <v>10663</v>
      </c>
      <c r="J7" s="18"/>
      <c r="K7" s="38">
        <f>SUM(K6:K6)</f>
        <v>10663</v>
      </c>
      <c r="L7" s="11"/>
    </row>
    <row r="8" spans="1:12" ht="18.75" customHeight="1">
      <c r="A8" s="8" t="s">
        <v>61</v>
      </c>
      <c r="B8" s="9"/>
      <c r="C8" s="9"/>
      <c r="D8" s="9"/>
      <c r="E8" s="9"/>
      <c r="F8" s="9"/>
      <c r="G8" s="9"/>
      <c r="H8" s="9"/>
      <c r="I8" s="9"/>
      <c r="J8" s="9"/>
      <c r="K8" s="9"/>
      <c r="L8" s="34"/>
    </row>
    <row r="9" spans="1:12" ht="18.75" customHeight="1">
      <c r="A9" s="10" t="s">
        <v>62</v>
      </c>
      <c r="B9" s="19">
        <v>302</v>
      </c>
      <c r="C9" s="20" t="s">
        <v>63</v>
      </c>
      <c r="D9" s="16"/>
      <c r="E9" s="16"/>
      <c r="F9" s="16"/>
      <c r="G9" s="16"/>
      <c r="H9" s="17"/>
      <c r="I9" s="36"/>
      <c r="J9" s="37"/>
      <c r="K9" s="37"/>
      <c r="L9" s="16"/>
    </row>
    <row r="10" spans="1:12" ht="33.75">
      <c r="A10" s="10" t="s">
        <v>64</v>
      </c>
      <c r="B10" s="16" t="s">
        <v>65</v>
      </c>
      <c r="C10" s="16" t="s">
        <v>66</v>
      </c>
      <c r="D10" s="21" t="s">
        <v>67</v>
      </c>
      <c r="E10" s="21" t="s">
        <v>68</v>
      </c>
      <c r="F10" s="16" t="s">
        <v>69</v>
      </c>
      <c r="G10" s="16">
        <v>2490</v>
      </c>
      <c r="H10" s="22">
        <f>ROUND(0.93*18,2)</f>
        <v>16.74</v>
      </c>
      <c r="I10" s="36">
        <f>ROUND(H10*G10,0)</f>
        <v>41683</v>
      </c>
      <c r="J10" s="39">
        <f>ROUND(H10*'汇总表'!$H$7,2)</f>
        <v>0</v>
      </c>
      <c r="K10" s="37">
        <f>ROUND(J10*G10,0)</f>
        <v>0</v>
      </c>
      <c r="L10" s="16"/>
    </row>
    <row r="11" spans="1:12" ht="19.5" customHeight="1">
      <c r="A11" s="10" t="s">
        <v>70</v>
      </c>
      <c r="B11" s="19">
        <v>303</v>
      </c>
      <c r="C11" s="20" t="s">
        <v>71</v>
      </c>
      <c r="D11" s="16"/>
      <c r="E11" s="16"/>
      <c r="F11" s="16"/>
      <c r="G11" s="16"/>
      <c r="H11" s="17"/>
      <c r="I11" s="36"/>
      <c r="J11" s="37"/>
      <c r="K11" s="37"/>
      <c r="L11" s="16"/>
    </row>
    <row r="12" spans="1:12" ht="45">
      <c r="A12" s="10" t="s">
        <v>72</v>
      </c>
      <c r="B12" s="16" t="s">
        <v>73</v>
      </c>
      <c r="C12" s="16" t="s">
        <v>74</v>
      </c>
      <c r="D12" s="21" t="s">
        <v>75</v>
      </c>
      <c r="E12" s="21" t="s">
        <v>76</v>
      </c>
      <c r="F12" s="16" t="s">
        <v>77</v>
      </c>
      <c r="G12" s="16">
        <v>43</v>
      </c>
      <c r="H12" s="22">
        <f>ROUND(679.83*0.93,2)</f>
        <v>632.24</v>
      </c>
      <c r="I12" s="36">
        <f>ROUND(H12*G12,0)</f>
        <v>27186</v>
      </c>
      <c r="J12" s="39">
        <f>ROUND(H12*'汇总表'!$H$7,2)</f>
        <v>0</v>
      </c>
      <c r="K12" s="37">
        <f aca="true" t="shared" si="0" ref="K12:K16">ROUND(J12*G12,0)</f>
        <v>0</v>
      </c>
      <c r="L12" s="16"/>
    </row>
    <row r="13" spans="1:12" s="1" customFormat="1" ht="16.5" customHeight="1">
      <c r="A13" s="18" t="s">
        <v>78</v>
      </c>
      <c r="B13" s="18"/>
      <c r="C13" s="18"/>
      <c r="D13" s="18"/>
      <c r="E13" s="18"/>
      <c r="F13" s="18"/>
      <c r="G13" s="18"/>
      <c r="H13" s="18"/>
      <c r="I13" s="38">
        <f>SUM(I9:I12)</f>
        <v>68869</v>
      </c>
      <c r="J13" s="18"/>
      <c r="K13" s="38">
        <f>SUM(K10:K12)</f>
        <v>0</v>
      </c>
      <c r="L13" s="11"/>
    </row>
    <row r="14" spans="1:12" ht="16.5" customHeight="1">
      <c r="A14" s="23" t="s">
        <v>79</v>
      </c>
      <c r="B14" s="23"/>
      <c r="C14" s="23"/>
      <c r="D14" s="23"/>
      <c r="E14" s="23"/>
      <c r="F14" s="23"/>
      <c r="G14" s="23"/>
      <c r="H14" s="23"/>
      <c r="I14" s="23"/>
      <c r="J14" s="23"/>
      <c r="K14" s="23"/>
      <c r="L14" s="23"/>
    </row>
    <row r="15" spans="1:13" s="2" customFormat="1" ht="16.5" customHeight="1">
      <c r="A15" s="24" t="s">
        <v>80</v>
      </c>
      <c r="B15" s="25">
        <v>604</v>
      </c>
      <c r="C15" s="26" t="s">
        <v>81</v>
      </c>
      <c r="D15" s="16"/>
      <c r="E15" s="16"/>
      <c r="F15" s="27"/>
      <c r="G15" s="28"/>
      <c r="H15" s="28">
        <v>0</v>
      </c>
      <c r="I15" s="40">
        <f>ROUND(H15*G15,0)</f>
        <v>0</v>
      </c>
      <c r="J15" s="41"/>
      <c r="K15" s="40">
        <f t="shared" si="0"/>
        <v>0</v>
      </c>
      <c r="L15" s="28"/>
      <c r="M15" s="3"/>
    </row>
    <row r="16" spans="1:12" ht="22.5">
      <c r="A16" s="24" t="s">
        <v>82</v>
      </c>
      <c r="B16" s="16" t="s">
        <v>83</v>
      </c>
      <c r="C16" s="16" t="s">
        <v>84</v>
      </c>
      <c r="D16" s="29" t="s">
        <v>85</v>
      </c>
      <c r="E16" s="29" t="s">
        <v>86</v>
      </c>
      <c r="F16" s="16" t="s">
        <v>69</v>
      </c>
      <c r="G16" s="16">
        <v>1645.4</v>
      </c>
      <c r="H16" s="22">
        <f>ROUND(113.51*0.95,2)</f>
        <v>107.83</v>
      </c>
      <c r="I16" s="36">
        <f>ROUND(H16*G16,0)</f>
        <v>177423</v>
      </c>
      <c r="J16" s="39">
        <f>ROUND(H16*'汇总表'!$H$7,2)</f>
        <v>0</v>
      </c>
      <c r="K16" s="37">
        <f t="shared" si="0"/>
        <v>0</v>
      </c>
      <c r="L16" s="16"/>
    </row>
    <row r="17" spans="1:12" ht="22.5" customHeight="1">
      <c r="A17" s="24" t="s">
        <v>87</v>
      </c>
      <c r="B17" s="25">
        <v>605</v>
      </c>
      <c r="C17" s="26" t="s">
        <v>88</v>
      </c>
      <c r="D17" s="16"/>
      <c r="E17" s="16"/>
      <c r="F17" s="16"/>
      <c r="G17" s="16"/>
      <c r="H17" s="17"/>
      <c r="I17" s="36"/>
      <c r="J17" s="37"/>
      <c r="K17" s="37"/>
      <c r="L17" s="16"/>
    </row>
    <row r="18" spans="1:12" ht="22.5">
      <c r="A18" s="24" t="s">
        <v>89</v>
      </c>
      <c r="B18" s="16" t="s">
        <v>90</v>
      </c>
      <c r="C18" s="16" t="s">
        <v>91</v>
      </c>
      <c r="D18" s="30" t="s">
        <v>92</v>
      </c>
      <c r="E18" s="31" t="s">
        <v>93</v>
      </c>
      <c r="F18" s="16" t="s">
        <v>94</v>
      </c>
      <c r="G18" s="16">
        <v>232</v>
      </c>
      <c r="H18" s="22">
        <f>ROUND(639*0.93,2)</f>
        <v>594.27</v>
      </c>
      <c r="I18" s="36">
        <f>ROUND(H18*G18,0)</f>
        <v>137871</v>
      </c>
      <c r="J18" s="39">
        <f>ROUND(H18*'汇总表'!$H$7,2)</f>
        <v>0</v>
      </c>
      <c r="K18" s="37">
        <f>ROUND(J18*G18,0)</f>
        <v>0</v>
      </c>
      <c r="L18" s="16"/>
    </row>
    <row r="19" spans="1:12" ht="22.5">
      <c r="A19" s="24" t="s">
        <v>95</v>
      </c>
      <c r="B19" s="16" t="s">
        <v>96</v>
      </c>
      <c r="C19" s="16" t="s">
        <v>97</v>
      </c>
      <c r="D19" s="30" t="s">
        <v>98</v>
      </c>
      <c r="E19" s="32" t="s">
        <v>99</v>
      </c>
      <c r="F19" s="16" t="s">
        <v>100</v>
      </c>
      <c r="G19" s="16">
        <v>565</v>
      </c>
      <c r="H19" s="22">
        <f>ROUND(37.98*0.897,2)</f>
        <v>34.07</v>
      </c>
      <c r="I19" s="36">
        <f>ROUND(H19*G19,0)</f>
        <v>19250</v>
      </c>
      <c r="J19" s="39">
        <f>ROUND(K19/G19,2)</f>
        <v>0</v>
      </c>
      <c r="K19" s="37">
        <f>IF(('汇总表'!D10-'汇总表'!E4-'汇总表'!E5-'汇总表'!E8-K16-K18)&lt;0,0,('汇总表'!D10-'汇总表'!E4-'汇总表'!E5-'汇总表'!E8-K16-K18))</f>
        <v>0</v>
      </c>
      <c r="L19" s="16"/>
    </row>
    <row r="20" spans="1:13" s="1" customFormat="1" ht="22.5" customHeight="1">
      <c r="A20" s="18" t="s">
        <v>101</v>
      </c>
      <c r="B20" s="18"/>
      <c r="C20" s="18"/>
      <c r="D20" s="18"/>
      <c r="E20" s="18"/>
      <c r="F20" s="18"/>
      <c r="G20" s="18"/>
      <c r="H20" s="18"/>
      <c r="I20" s="38">
        <f>SUM(I15:I19)</f>
        <v>334544</v>
      </c>
      <c r="J20" s="18"/>
      <c r="K20" s="38">
        <f>SUM(K15:K19)</f>
        <v>0</v>
      </c>
      <c r="L20" s="11"/>
      <c r="M20" s="3"/>
    </row>
    <row r="21" spans="1:12" s="3" customFormat="1" ht="12">
      <c r="A21" s="33"/>
      <c r="B21" s="33"/>
      <c r="C21" s="33"/>
      <c r="D21" s="33"/>
      <c r="E21" s="33"/>
      <c r="F21" s="33"/>
      <c r="G21" s="33"/>
      <c r="H21" s="33"/>
      <c r="I21" s="33"/>
      <c r="J21" s="33"/>
      <c r="K21" s="33"/>
      <c r="L21" s="33"/>
    </row>
    <row r="22" spans="1:12" s="3" customFormat="1" ht="12">
      <c r="A22" s="33"/>
      <c r="B22" s="33"/>
      <c r="C22" s="33"/>
      <c r="D22" s="33"/>
      <c r="E22" s="33"/>
      <c r="F22" s="33"/>
      <c r="G22" s="33"/>
      <c r="H22" s="33"/>
      <c r="I22" s="33"/>
      <c r="J22" s="33"/>
      <c r="K22" s="33"/>
      <c r="L22" s="33"/>
    </row>
    <row r="23" spans="1:12" s="3" customFormat="1" ht="12">
      <c r="A23" s="33"/>
      <c r="B23" s="33"/>
      <c r="C23" s="33"/>
      <c r="D23" s="33"/>
      <c r="E23" s="33"/>
      <c r="F23" s="33"/>
      <c r="G23" s="33"/>
      <c r="H23" s="33"/>
      <c r="I23" s="33"/>
      <c r="J23" s="33"/>
      <c r="K23" s="33"/>
      <c r="L23" s="33"/>
    </row>
    <row r="24" s="3" customFormat="1" ht="12"/>
    <row r="25" s="3" customFormat="1" ht="12"/>
    <row r="26" s="3" customFormat="1" ht="12"/>
  </sheetData>
  <sheetProtection password="86BE" sheet="1" objects="1"/>
  <mergeCells count="17">
    <mergeCell ref="A1:L1"/>
    <mergeCell ref="H2:I2"/>
    <mergeCell ref="J2:K2"/>
    <mergeCell ref="A4:L4"/>
    <mergeCell ref="A7:C7"/>
    <mergeCell ref="A8:L8"/>
    <mergeCell ref="A13:C13"/>
    <mergeCell ref="A14:L14"/>
    <mergeCell ref="A20:C20"/>
    <mergeCell ref="A2:A3"/>
    <mergeCell ref="B2:B3"/>
    <mergeCell ref="C2:C3"/>
    <mergeCell ref="D2:D3"/>
    <mergeCell ref="E2:E3"/>
    <mergeCell ref="F2:F3"/>
    <mergeCell ref="G2:G3"/>
    <mergeCell ref="L2:L3"/>
  </mergeCells>
  <printOptions/>
  <pageMargins left="0.4722222222222222" right="0.2361111111111111" top="0.4722222222222222" bottom="1" header="0.39305555555555555" footer="0.66875"/>
  <pageSetup horizontalDpi="600" verticalDpi="600" orientation="landscape" paperSize="9"/>
  <headerFooter scaleWithDoc="0" alignWithMargins="0">
    <oddFooter>&amp;C响应人：(盖单位公章）         法定代表人或其委托代理人：(签字）</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 Z</cp:lastModifiedBy>
  <dcterms:created xsi:type="dcterms:W3CDTF">2020-12-14T04:32:41Z</dcterms:created>
  <dcterms:modified xsi:type="dcterms:W3CDTF">2021-06-15T01:02:18Z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ies>
</file>